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8.2.12\z\5_Cyklokoordinátor\0_Jednání_ORP\ITI projekty\"/>
    </mc:Choice>
  </mc:AlternateContent>
  <xr:revisionPtr revIDLastSave="0" documentId="13_ncr:1_{AD9ED173-902B-46A2-85F4-D96E4AC2475E}" xr6:coauthVersionLast="47" xr6:coauthVersionMax="47" xr10:uidLastSave="{00000000-0000-0000-0000-000000000000}"/>
  <bookViews>
    <workbookView xWindow="-110" yWindow="-110" windowWidth="19420" windowHeight="10420" xr2:uid="{50A8F051-6FB5-42D8-A0D6-4D4865890E9D}"/>
  </bookViews>
  <sheets>
    <sheet name="ITI_souhr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  <c r="E32" i="1"/>
  <c r="L15" i="1" l="1"/>
  <c r="L13" i="1"/>
  <c r="L10" i="1"/>
  <c r="L8" i="1"/>
  <c r="L4" i="1"/>
</calcChain>
</file>

<file path=xl/sharedStrings.xml><?xml version="1.0" encoding="utf-8"?>
<sst xmlns="http://schemas.openxmlformats.org/spreadsheetml/2006/main" count="134" uniqueCount="96">
  <si>
    <t>Název projektu</t>
  </si>
  <si>
    <t>Popis projektu</t>
  </si>
  <si>
    <t>Zahájení realizace projektu</t>
  </si>
  <si>
    <t>Digitální správa nemovitostí</t>
  </si>
  <si>
    <t>Virtuální Budějovice</t>
  </si>
  <si>
    <t>Počet projektů</t>
  </si>
  <si>
    <t>Modernizace stávajícího informačního systému pro cestující a výstavba nových elektronických informačních panelů na zastávkách.</t>
  </si>
  <si>
    <t xml:space="preserve">Rozšíření odbavovacího systému MHD </t>
  </si>
  <si>
    <t>Modernizace odbavovacích terminálů ve vozidlech MHD</t>
  </si>
  <si>
    <t>Pořízení nízkoemisních vozidel</t>
  </si>
  <si>
    <t>Zpracovány podklady pro realizaci VŘ</t>
  </si>
  <si>
    <t>Výstavba plnící stanice CNG pro vozidla MHD</t>
  </si>
  <si>
    <t xml:space="preserve">Výstavba nové CNG stanice </t>
  </si>
  <si>
    <t>Zvýšení kapacity stávající CNG plnící stanice pro vozidla MHD</t>
  </si>
  <si>
    <t xml:space="preserve">Rozšíření stávajívcí CNG stanice o nové zásobníky a kompresory za účelem zvýšení kapacity </t>
  </si>
  <si>
    <t>Záchytná parkoviště, 
parkovací dům</t>
  </si>
  <si>
    <t>Parkovací dům Dynamo</t>
  </si>
  <si>
    <t>Příprava PD</t>
  </si>
  <si>
    <t>Cyklostezka Trojanovice - Pindula - Rožnov pod Radhoštěm</t>
  </si>
  <si>
    <t>Okruh kolem Vrbického jezera</t>
  </si>
  <si>
    <t>Jedná se o poslední úsek okruhu kolem Vrbického jezera</t>
  </si>
  <si>
    <t>PD rozpracovaná</t>
  </si>
  <si>
    <t xml:space="preserve">Odklonění cyklistů z ulice Šunychelské </t>
  </si>
  <si>
    <t>ORP</t>
  </si>
  <si>
    <t>Bohumín</t>
  </si>
  <si>
    <t>Ostrava</t>
  </si>
  <si>
    <t xml:space="preserve">Cyklostezka na hrázi v Šunychlu </t>
  </si>
  <si>
    <t>stavba projektu Cyklistická trasa A,I Stará Bělá _ Polanka nad Odrou</t>
  </si>
  <si>
    <t>Trasa E</t>
  </si>
  <si>
    <t>I,částečně A, částečně L</t>
  </si>
  <si>
    <t>trasa G</t>
  </si>
  <si>
    <t>Možné uzavření kvůli padajícícm kamenům</t>
  </si>
  <si>
    <t>EV4</t>
  </si>
  <si>
    <t>Baška</t>
  </si>
  <si>
    <t>Délka trasy</t>
  </si>
  <si>
    <t>kategorizace sítě cyklotras</t>
  </si>
  <si>
    <t>Greenways</t>
  </si>
  <si>
    <t>Připravena PD</t>
  </si>
  <si>
    <t>dopravní cesta</t>
  </si>
  <si>
    <t>C_1 Riviéra</t>
  </si>
  <si>
    <t>C_2 Sedliště</t>
  </si>
  <si>
    <t>C_4 Hlavní třída</t>
  </si>
  <si>
    <t>Propojení centra Místku a sídliště Riviéra, napojení na dopravní cestu Ostrava - Ostravice, posílení severo jižní trasy</t>
  </si>
  <si>
    <t>Propojení F-M — Sedliště, hlavní východo - západní trasa</t>
  </si>
  <si>
    <t>Vybudování dopravního prostoru pro cyklisty na průtahu městem + dobudování cyklostezky do Palkovic, která na ni bude navazovat</t>
  </si>
  <si>
    <t>Frýdek - Místek</t>
  </si>
  <si>
    <t>1. etapa: stavební povolení, 2. etapa: výkupy, řešení stavebního povolení,                3. etapa - studie</t>
  </si>
  <si>
    <t>dálková trasa</t>
  </si>
  <si>
    <t>Konec realizace</t>
  </si>
  <si>
    <t xml:space="preserve"> 59 - trasa E - Ostrava, provazba </t>
  </si>
  <si>
    <t>Trojanovice</t>
  </si>
  <si>
    <t>Číslo trasy</t>
  </si>
  <si>
    <t>Nositel projektu</t>
  </si>
  <si>
    <t>č.projektu</t>
  </si>
  <si>
    <t>PD rozpracovaná DUR-DSP</t>
  </si>
  <si>
    <t>Hlučín - Dolní Benešov - Kravaře / Hlučín - Děhylov - Jilešovice - Háj ve Slezsku - Mokré Lazce - Štítina</t>
  </si>
  <si>
    <t>Nošovice</t>
  </si>
  <si>
    <t xml:space="preserve">Eurovelo 4 - I,částečně A, částečně L </t>
  </si>
  <si>
    <t>Cyklotrasa povodí Morávky</t>
  </si>
  <si>
    <t>DSP - vydáno stavební povolení</t>
  </si>
  <si>
    <t>Svak měst a obcí Karviná - SMOK</t>
  </si>
  <si>
    <t>SMOK</t>
  </si>
  <si>
    <t>nové trasy v rámci POHO2030</t>
  </si>
  <si>
    <t>výstavba strategických tras v rámci pohornické oblasti POHO 2030</t>
  </si>
  <si>
    <t>Karviná</t>
  </si>
  <si>
    <t xml:space="preserve">Kravaře – Štítina – Mokré Lazce – Lhota – Smolkov – Háj – Jilešovice – Dobroslavice Rybárna – Děhylov. </t>
  </si>
  <si>
    <t>5, 55 propojení</t>
  </si>
  <si>
    <t>Háj ve Slezsku</t>
  </si>
  <si>
    <t>Úroveň zpracování projektové dokumentace</t>
  </si>
  <si>
    <t>DSP - řeší se výběr dodavatele</t>
  </si>
  <si>
    <t>silnice 58 - nutnost propojení dvou měst Frenštát - Rožnov</t>
  </si>
  <si>
    <t>propojka</t>
  </si>
  <si>
    <t>Frenštát pod Radhoštěm</t>
  </si>
  <si>
    <t>Cyklolávka přes I/11 v Šenově</t>
  </si>
  <si>
    <t>DSP - vydáno stavební povolení - výběr dodavatele v přípravě</t>
  </si>
  <si>
    <t>přemostění silnice I.třídy</t>
  </si>
  <si>
    <t>6063 - propoj na 6064</t>
  </si>
  <si>
    <t>Šenov</t>
  </si>
  <si>
    <t>Frýdek-Místek</t>
  </si>
  <si>
    <t>turistický okruh</t>
  </si>
  <si>
    <t>průtah městem</t>
  </si>
  <si>
    <t>Krnov</t>
  </si>
  <si>
    <t>Přejezd - Petrův rybník</t>
  </si>
  <si>
    <t>záměr</t>
  </si>
  <si>
    <t>Oprava hráze na dálkové cyklotrase 55 - zvýšení nivelety, jelikož při větších srážkách přetéka voda přes hráz, která je komunikací po níž jezdí cyklisté</t>
  </si>
  <si>
    <t>Odhadovaný rozpočet v Kč</t>
  </si>
  <si>
    <t>Cyklopropojení centra s Dolní oblastí Vítkovic prostřednictvím přemostění na cyklotrasu 59</t>
  </si>
  <si>
    <r>
      <rPr>
        <b/>
        <sz val="11"/>
        <color theme="1"/>
        <rFont val="Calibri"/>
        <family val="2"/>
        <charset val="238"/>
        <scheme val="minor"/>
      </rPr>
      <t xml:space="preserve">Projekt je složen ze 3 etap:                                                                                               </t>
    </r>
    <r>
      <rPr>
        <b/>
        <u/>
        <sz val="11"/>
        <color theme="1"/>
        <rFont val="Calibri"/>
        <family val="2"/>
        <charset val="238"/>
        <scheme val="minor"/>
      </rPr>
      <t>1.etapa: Frýdek Míste</t>
    </r>
    <r>
      <rPr>
        <b/>
        <sz val="11"/>
        <color theme="1"/>
        <rFont val="Calibri"/>
        <family val="2"/>
        <charset val="238"/>
        <scheme val="minor"/>
      </rPr>
      <t>k – po most v Bašce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</t>
    </r>
    <r>
      <rPr>
        <b/>
        <u/>
        <sz val="11"/>
        <color theme="1"/>
        <rFont val="Calibri"/>
        <family val="2"/>
        <charset val="238"/>
        <scheme val="minor"/>
      </rPr>
      <t xml:space="preserve">2. etapa: Baška - </t>
    </r>
    <r>
      <rPr>
        <sz val="11"/>
        <color theme="1"/>
        <rFont val="Calibri"/>
        <family val="2"/>
        <charset val="238"/>
        <scheme val="minor"/>
      </rPr>
      <t xml:space="preserve">probíhají výkupy, délka úseku cca 600 m. Probíhají výkupy
</t>
    </r>
    <r>
      <rPr>
        <b/>
        <u/>
        <sz val="11"/>
        <color theme="1"/>
        <rFont val="Calibri"/>
        <family val="2"/>
        <charset val="238"/>
        <scheme val="minor"/>
      </rPr>
      <t xml:space="preserve">3. etapa: studie, </t>
    </r>
    <r>
      <rPr>
        <sz val="11"/>
        <color theme="1"/>
        <rFont val="Calibri"/>
        <family val="2"/>
        <charset val="238"/>
        <scheme val="minor"/>
      </rPr>
      <t>hledá se trasa – výkupy pozemků – projekčně připraveno by mohlo být 2024</t>
    </r>
  </si>
  <si>
    <t xml:space="preserve">Cílem je propojení dálkové cyklotrasy 55 s cyklotrasou 5 v úseku Kravaře - Hlučín </t>
  </si>
  <si>
    <t>Plánovaná cyklotrasa navazuje na stávající cyklotrasu vedoucí 
z Ostravy, přes Frýdek – Místek do Dobré. Na hranici katastru obce Dobrá a Nošovice se na tuto trasu napojí plánovaná cyklotrasa a povede dále obcemi Nošovice, Nižní Lhoty, Vyšní Lhoty, Raškovice, Pražmo až na Morávku.  Vybudováním cyklotrasy bude dána možnost odklonění cyklo dopravy z frekventované krajské hlavní silnice III/4774 vedoucí přes jmenované obce.</t>
  </si>
  <si>
    <t xml:space="preserve">Výstavba samostatné stezky pro cyklisty - propojení MSK s Zlínského kraje přes sedlo Pindula - napojení na trasu D2b.  Harmonogram: 
</t>
  </si>
  <si>
    <t>Příprava dokumentace</t>
  </si>
  <si>
    <t xml:space="preserve">Realizace cyklolávky k zajištění pohybu cyklistů mezi městy Ostrava, Šenov, Havířov. Realizací projektu dojde ke snížení, popř. úplnému vymístění cyklistů ze silnice I/11a silnice č. 473. Dojde tak ke zvýšení bezpečnosti jak v cyklistické, tak motoristické dopravě. </t>
  </si>
  <si>
    <t>-</t>
  </si>
  <si>
    <t>CELKEM</t>
  </si>
  <si>
    <t>PŘIPRAVOVANÉ PROJEKTY V CYKLODOPRAVĚ NA ÚZEMÍ MORAVSKOSLEZSKÉHO KRAJE - CYKLOVIZE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</si>
</sst>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 &quot;#,##0.00&quot;    &quot;;&quot;-&quot;#,##0.00&quot;    &quot;;&quot; -&quot;00&quot;    &quot;;&quot; &quot;@&quot; &quot;"/>
    <numFmt numFmtId="168" formatCode="_-* #,##0_-;\-* #,##0_-;_-* &quot;-&quot;??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</font>
    <font>
      <sz val="10"/>
      <color theme="1"/>
      <name val="Arial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2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499984740745262"/>
        <bgColor rgb="FFC6E0B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</cellStyleXfs>
  <cellXfs count="103"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 wrapText="1"/>
    </xf>
    <xf numFmtId="3" fontId="1" fillId="4" borderId="7" xfId="2" applyNumberFormat="1" applyFont="1" applyFill="1" applyBorder="1" applyAlignment="1">
      <alignment horizontal="right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center" vertical="center" wrapText="1"/>
    </xf>
    <xf numFmtId="3" fontId="1" fillId="6" borderId="8" xfId="2" applyNumberFormat="1" applyFont="1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3" fontId="0" fillId="2" borderId="8" xfId="2" applyNumberFormat="1" applyFont="1" applyFill="1" applyBorder="1" applyAlignment="1">
      <alignment horizontal="right" vertical="center"/>
    </xf>
    <xf numFmtId="0" fontId="0" fillId="8" borderId="8" xfId="0" applyFill="1" applyBorder="1" applyAlignment="1">
      <alignment horizontal="left" vertical="center" wrapText="1"/>
    </xf>
    <xf numFmtId="0" fontId="0" fillId="8" borderId="8" xfId="0" applyFill="1" applyBorder="1" applyAlignment="1">
      <alignment horizontal="center" vertical="center" wrapText="1"/>
    </xf>
    <xf numFmtId="3" fontId="1" fillId="8" borderId="8" xfId="2" applyNumberFormat="1" applyFont="1" applyFill="1" applyBorder="1" applyAlignment="1">
      <alignment horizontal="right" vertical="center"/>
    </xf>
    <xf numFmtId="3" fontId="2" fillId="2" borderId="8" xfId="2" applyNumberFormat="1" applyFont="1" applyFill="1" applyBorder="1" applyAlignment="1">
      <alignment horizontal="right" vertical="center"/>
    </xf>
    <xf numFmtId="0" fontId="1" fillId="8" borderId="8" xfId="0" applyFont="1" applyFill="1" applyBorder="1" applyAlignment="1">
      <alignment horizontal="left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left" vertical="center" wrapText="1"/>
    </xf>
    <xf numFmtId="0" fontId="0" fillId="8" borderId="7" xfId="0" applyFill="1" applyBorder="1" applyAlignment="1">
      <alignment horizontal="center" vertical="center" wrapText="1"/>
    </xf>
    <xf numFmtId="3" fontId="1" fillId="8" borderId="7" xfId="2" applyNumberFormat="1" applyFont="1" applyFill="1" applyBorder="1" applyAlignment="1">
      <alignment horizontal="right" vertical="center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left" vertical="top" wrapText="1"/>
    </xf>
    <xf numFmtId="0" fontId="5" fillId="2" borderId="7" xfId="3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0" fontId="0" fillId="2" borderId="7" xfId="0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2" borderId="7" xfId="3" applyFont="1" applyFill="1" applyBorder="1" applyAlignment="1">
      <alignment vertical="top" wrapText="1"/>
    </xf>
    <xf numFmtId="0" fontId="0" fillId="0" borderId="7" xfId="0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14" fillId="2" borderId="9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9" fillId="0" borderId="14" xfId="0" applyFont="1" applyBorder="1" applyAlignment="1">
      <alignment horizontal="center" vertical="center"/>
    </xf>
    <xf numFmtId="3" fontId="0" fillId="10" borderId="15" xfId="0" applyNumberFormat="1" applyFill="1" applyBorder="1"/>
    <xf numFmtId="168" fontId="2" fillId="10" borderId="7" xfId="4" applyNumberFormat="1" applyFont="1" applyFill="1" applyBorder="1" applyAlignment="1">
      <alignment horizontal="right"/>
    </xf>
    <xf numFmtId="168" fontId="0" fillId="10" borderId="7" xfId="4" applyNumberFormat="1" applyFont="1" applyFill="1" applyBorder="1" applyAlignment="1">
      <alignment horizontal="right"/>
    </xf>
    <xf numFmtId="168" fontId="0" fillId="10" borderId="9" xfId="4" applyNumberFormat="1" applyFont="1" applyFill="1" applyBorder="1" applyAlignment="1">
      <alignment horizontal="right"/>
    </xf>
    <xf numFmtId="168" fontId="0" fillId="10" borderId="9" xfId="4" applyNumberFormat="1" applyFont="1" applyFill="1" applyBorder="1" applyAlignment="1">
      <alignment horizontal="right" vertical="center"/>
    </xf>
    <xf numFmtId="0" fontId="11" fillId="11" borderId="5" xfId="0" applyFont="1" applyFill="1" applyBorder="1" applyAlignment="1">
      <alignment horizontal="left" vertical="center"/>
    </xf>
    <xf numFmtId="0" fontId="11" fillId="11" borderId="11" xfId="0" applyFont="1" applyFill="1" applyBorder="1" applyAlignment="1">
      <alignment horizontal="left" vertical="center"/>
    </xf>
    <xf numFmtId="0" fontId="11" fillId="12" borderId="8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left" vertical="center" wrapText="1"/>
    </xf>
    <xf numFmtId="0" fontId="11" fillId="11" borderId="7" xfId="0" applyFont="1" applyFill="1" applyBorder="1" applyAlignment="1">
      <alignment horizontal="center" vertical="center" wrapText="1"/>
    </xf>
    <xf numFmtId="3" fontId="12" fillId="11" borderId="7" xfId="2" applyNumberFormat="1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left" vertical="center" wrapText="1"/>
    </xf>
    <xf numFmtId="3" fontId="15" fillId="14" borderId="2" xfId="1" applyNumberFormat="1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/>
    </xf>
    <xf numFmtId="0" fontId="13" fillId="13" borderId="12" xfId="0" applyFont="1" applyFill="1" applyBorder="1" applyAlignment="1">
      <alignment horizontal="center" vertical="center"/>
    </xf>
    <xf numFmtId="2" fontId="0" fillId="10" borderId="7" xfId="0" applyNumberFormat="1" applyFill="1" applyBorder="1" applyAlignment="1">
      <alignment horizontal="center" vertical="center" wrapText="1"/>
    </xf>
    <xf numFmtId="2" fontId="5" fillId="10" borderId="7" xfId="3" applyNumberFormat="1" applyFont="1" applyFill="1" applyBorder="1" applyAlignment="1">
      <alignment horizontal="center" wrapText="1"/>
    </xf>
    <xf numFmtId="2" fontId="2" fillId="10" borderId="7" xfId="0" applyNumberFormat="1" applyFont="1" applyFill="1" applyBorder="1" applyAlignment="1">
      <alignment horizontal="center" vertical="center" wrapText="1"/>
    </xf>
    <xf numFmtId="2" fontId="6" fillId="10" borderId="7" xfId="3" applyNumberFormat="1" applyFont="1" applyFill="1" applyBorder="1" applyAlignment="1">
      <alignment horizontal="center" wrapText="1"/>
    </xf>
    <xf numFmtId="2" fontId="0" fillId="10" borderId="9" xfId="0" applyNumberFormat="1" applyFill="1" applyBorder="1" applyAlignment="1">
      <alignment horizontal="center"/>
    </xf>
    <xf numFmtId="2" fontId="0" fillId="10" borderId="14" xfId="0" applyNumberFormat="1" applyFill="1" applyBorder="1" applyAlignment="1">
      <alignment horizontal="center"/>
    </xf>
  </cellXfs>
  <cellStyles count="5">
    <cellStyle name="Čárka" xfId="4" builtinId="3"/>
    <cellStyle name="Čárka 2" xfId="1" xr:uid="{2C0CA462-8D3D-4EDE-9AAC-375A69DF142D}"/>
    <cellStyle name="Čárka 4" xfId="2" xr:uid="{622042B8-6A78-416F-9E69-007784EEB469}"/>
    <cellStyle name="Normální" xfId="0" builtinId="0"/>
    <cellStyle name="Normální 2" xfId="3" xr:uid="{875307EC-9968-4E68-A300-A85BE1461C72}"/>
  </cellStyles>
  <dxfs count="19">
    <dxf>
      <numFmt numFmtId="3" formatCode="#,##0"/>
      <fill>
        <patternFill patternType="solid">
          <fgColor indexed="64"/>
          <bgColor theme="2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2" formatCode="0.0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charset val="238"/>
      </font>
      <fill>
        <patternFill patternType="solid">
          <bgColor theme="7" tint="-0.499984740745262"/>
        </patternFill>
      </fill>
    </dxf>
    <dxf>
      <border>
        <top style="medium">
          <color indexed="64"/>
        </top>
      </border>
    </dxf>
    <dxf>
      <numFmt numFmtId="3" formatCode="#,##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>
        <bottom style="medium">
          <color indexed="64"/>
        </bottom>
      </border>
    </dxf>
  </dxfs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FB5B2C-F94B-412C-A23A-FA142E7CC89E}" name="Tabulka3" displayName="Tabulka3" ref="C1:L32" totalsRowCount="1" headerRowDxfId="10" headerRowBorderDxfId="18" totalsRowBorderDxfId="11">
  <autoFilter ref="C1:L31" xr:uid="{32FB5B2C-F94B-412C-A23A-FA142E7CC89E}"/>
  <tableColumns count="10">
    <tableColumn id="2" xr3:uid="{BDBFD9DE-9961-466C-A91E-33A1183823D3}" name="Název projektu" dataDxfId="17" totalsRowDxfId="9"/>
    <tableColumn id="3" xr3:uid="{59D622B6-7C0E-4A80-91BE-FF91729D97BF}" name="Číslo trasy" dataDxfId="16" totalsRowDxfId="8"/>
    <tableColumn id="9" xr3:uid="{C00C79E7-2852-4157-88D3-FDE7DC67E345}" name="Délka trasy" totalsRowFunction="sum" dataDxfId="15" totalsRowDxfId="7"/>
    <tableColumn id="4" xr3:uid="{9857B333-2CCC-4CE2-88A3-F16DF920CB41}" name="Popis projektu" totalsRowDxfId="6"/>
    <tableColumn id="17" xr3:uid="{6B9278B0-E39B-433E-8F04-BE8D5983B39A}" name="kategorizace sítě cyklotras" totalsRowDxfId="5"/>
    <tableColumn id="14" xr3:uid="{DCC97667-9EFC-4CED-8B12-3CA8256AD8F9}" name="ORP" totalsRowDxfId="4"/>
    <tableColumn id="1" xr3:uid="{BB9D88AD-EA97-4702-806F-C805AC2E03BC}" name="Zahájení realizace projektu" dataDxfId="14" totalsRowDxfId="3"/>
    <tableColumn id="11" xr3:uid="{9AF81C83-3728-4C06-9112-ACB5A56611E7}" name="Konec realizace" dataDxfId="13" totalsRowDxfId="2"/>
    <tableColumn id="13" xr3:uid="{E6E1B4CA-2E50-4E69-8E9B-0C58B9FCB5DD}" name="Úroveň zpracování projektové dokumentace" totalsRowDxfId="1"/>
    <tableColumn id="6" xr3:uid="{46DECFC0-49FD-453A-AC05-615AE6A69224}" name="Odhadovaný rozpočet v Kč" totalsRowFunction="sum" dataDxfId="12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E0683-230A-4C24-BEEF-CFB21D382DA6}">
  <dimension ref="A1:L32"/>
  <sheetViews>
    <sheetView tabSelected="1" zoomScale="55" zoomScaleNormal="55" workbookViewId="0">
      <selection activeCell="F20" sqref="F20"/>
    </sheetView>
  </sheetViews>
  <sheetFormatPr defaultRowHeight="14.5" x14ac:dyDescent="0.35"/>
  <cols>
    <col min="1" max="1" width="8.7265625" style="32"/>
    <col min="2" max="2" width="21.90625" style="32" customWidth="1"/>
    <col min="3" max="3" width="19.08984375" customWidth="1"/>
    <col min="4" max="4" width="20.54296875" style="44" customWidth="1"/>
    <col min="5" max="5" width="20.54296875" customWidth="1"/>
    <col min="6" max="6" width="68.453125" customWidth="1"/>
    <col min="7" max="7" width="18.7265625" style="32" customWidth="1"/>
    <col min="8" max="8" width="16.7265625" customWidth="1"/>
    <col min="9" max="9" width="20" style="34" customWidth="1"/>
    <col min="10" max="10" width="22.90625" style="34" customWidth="1"/>
    <col min="11" max="11" width="22.90625" customWidth="1"/>
    <col min="12" max="12" width="23.26953125" style="33" customWidth="1"/>
  </cols>
  <sheetData>
    <row r="1" spans="1:12" ht="29.5" thickBot="1" x14ac:dyDescent="0.4">
      <c r="A1" s="95" t="s">
        <v>53</v>
      </c>
      <c r="B1" s="96" t="s">
        <v>52</v>
      </c>
      <c r="C1" s="92" t="s">
        <v>0</v>
      </c>
      <c r="D1" s="93" t="s">
        <v>51</v>
      </c>
      <c r="E1" s="92" t="s">
        <v>34</v>
      </c>
      <c r="F1" s="92" t="s">
        <v>1</v>
      </c>
      <c r="G1" s="92" t="s">
        <v>35</v>
      </c>
      <c r="H1" s="92" t="s">
        <v>23</v>
      </c>
      <c r="I1" s="92" t="s">
        <v>2</v>
      </c>
      <c r="J1" s="92" t="s">
        <v>48</v>
      </c>
      <c r="K1" s="92" t="s">
        <v>68</v>
      </c>
      <c r="L1" s="94" t="s">
        <v>85</v>
      </c>
    </row>
    <row r="2" spans="1:12" ht="29" hidden="1" x14ac:dyDescent="0.35">
      <c r="A2" s="1"/>
      <c r="B2" s="37"/>
      <c r="C2" s="45" t="s">
        <v>3</v>
      </c>
      <c r="D2" s="45"/>
      <c r="E2" s="45"/>
      <c r="F2" s="2"/>
      <c r="G2" s="3"/>
      <c r="H2" s="2"/>
      <c r="I2" s="3"/>
      <c r="J2" s="3"/>
      <c r="K2" s="2"/>
      <c r="L2" s="4"/>
    </row>
    <row r="3" spans="1:12" ht="33.75" hidden="1" customHeight="1" x14ac:dyDescent="0.35">
      <c r="A3" s="5"/>
      <c r="B3" s="38"/>
      <c r="C3" s="46" t="s">
        <v>4</v>
      </c>
      <c r="D3" s="46"/>
      <c r="E3" s="46"/>
      <c r="F3" s="6"/>
      <c r="G3" s="7"/>
      <c r="H3" s="6"/>
      <c r="I3" s="7"/>
      <c r="J3" s="7"/>
      <c r="K3" s="6"/>
      <c r="L3" s="8"/>
    </row>
    <row r="4" spans="1:12" hidden="1" x14ac:dyDescent="0.35">
      <c r="A4" s="5"/>
      <c r="B4" s="39"/>
      <c r="C4" s="9"/>
      <c r="D4" s="9"/>
      <c r="E4" s="9"/>
      <c r="F4" s="10"/>
      <c r="G4" s="11"/>
      <c r="H4" s="10"/>
      <c r="I4" s="11"/>
      <c r="J4" s="11"/>
      <c r="K4" s="10"/>
      <c r="L4" s="12">
        <f>SUBTOTAL(109,L2:L3)</f>
        <v>0</v>
      </c>
    </row>
    <row r="5" spans="1:12" ht="29" hidden="1" x14ac:dyDescent="0.35">
      <c r="A5" s="13" t="s">
        <v>5</v>
      </c>
      <c r="B5" s="40"/>
      <c r="C5" s="14"/>
      <c r="D5" s="14"/>
      <c r="E5" s="14"/>
      <c r="F5" s="15"/>
      <c r="G5" s="16"/>
      <c r="H5" s="15"/>
      <c r="I5" s="16"/>
      <c r="J5" s="16"/>
      <c r="K5" s="15"/>
      <c r="L5" s="17"/>
    </row>
    <row r="6" spans="1:12" ht="116" hidden="1" x14ac:dyDescent="0.35">
      <c r="A6" s="5">
        <v>1</v>
      </c>
      <c r="B6" s="37"/>
      <c r="C6" s="19" t="s">
        <v>6</v>
      </c>
      <c r="D6" s="19"/>
      <c r="E6" s="19"/>
      <c r="F6" s="18" t="s">
        <v>6</v>
      </c>
      <c r="G6" s="19"/>
      <c r="H6" s="18"/>
      <c r="I6" s="19"/>
      <c r="J6" s="19"/>
      <c r="K6" s="18"/>
      <c r="L6" s="20">
        <v>84700</v>
      </c>
    </row>
    <row r="7" spans="1:12" ht="43.5" hidden="1" x14ac:dyDescent="0.35">
      <c r="A7" s="5">
        <v>2</v>
      </c>
      <c r="B7" s="37"/>
      <c r="C7" s="47" t="s">
        <v>7</v>
      </c>
      <c r="D7" s="47"/>
      <c r="E7" s="47"/>
      <c r="F7" s="18" t="s">
        <v>8</v>
      </c>
      <c r="G7" s="19"/>
      <c r="H7" s="18"/>
      <c r="I7" s="19"/>
      <c r="J7" s="19"/>
      <c r="K7" s="18"/>
      <c r="L7" s="20">
        <v>30250</v>
      </c>
    </row>
    <row r="8" spans="1:12" hidden="1" x14ac:dyDescent="0.35">
      <c r="A8" s="5"/>
      <c r="B8" s="37"/>
      <c r="C8" s="48"/>
      <c r="D8" s="48"/>
      <c r="E8" s="48"/>
      <c r="F8" s="21"/>
      <c r="G8" s="22"/>
      <c r="H8" s="21"/>
      <c r="I8" s="22"/>
      <c r="J8" s="22"/>
      <c r="K8" s="21"/>
      <c r="L8" s="23">
        <f>L7+L6</f>
        <v>114950</v>
      </c>
    </row>
    <row r="9" spans="1:12" ht="29" hidden="1" x14ac:dyDescent="0.35">
      <c r="A9" s="5"/>
      <c r="B9" s="37"/>
      <c r="C9" s="47" t="s">
        <v>9</v>
      </c>
      <c r="D9" s="47"/>
      <c r="E9" s="47"/>
      <c r="F9" s="18" t="s">
        <v>10</v>
      </c>
      <c r="G9" s="19"/>
      <c r="H9" s="18"/>
      <c r="I9" s="19"/>
      <c r="J9" s="19"/>
      <c r="K9" s="18"/>
      <c r="L9" s="20">
        <v>1512500</v>
      </c>
    </row>
    <row r="10" spans="1:12" hidden="1" x14ac:dyDescent="0.35">
      <c r="A10" s="5"/>
      <c r="B10" s="39"/>
      <c r="C10" s="49"/>
      <c r="D10" s="48"/>
      <c r="E10" s="48"/>
      <c r="F10" s="21"/>
      <c r="G10" s="22"/>
      <c r="H10" s="21"/>
      <c r="I10" s="22"/>
      <c r="J10" s="22"/>
      <c r="K10" s="21"/>
      <c r="L10" s="23">
        <f>L9</f>
        <v>1512500</v>
      </c>
    </row>
    <row r="11" spans="1:12" ht="43.5" hidden="1" x14ac:dyDescent="0.35">
      <c r="A11" s="5">
        <v>1</v>
      </c>
      <c r="B11" s="37"/>
      <c r="C11" s="47" t="s">
        <v>11</v>
      </c>
      <c r="D11" s="47"/>
      <c r="E11" s="47"/>
      <c r="F11" s="18" t="s">
        <v>12</v>
      </c>
      <c r="G11" s="19"/>
      <c r="H11" s="18"/>
      <c r="I11" s="19"/>
      <c r="J11" s="19"/>
      <c r="K11" s="18"/>
      <c r="L11" s="24">
        <v>42350</v>
      </c>
    </row>
    <row r="12" spans="1:12" ht="58" hidden="1" x14ac:dyDescent="0.35">
      <c r="A12" s="5">
        <v>2</v>
      </c>
      <c r="B12" s="37"/>
      <c r="C12" s="47" t="s">
        <v>13</v>
      </c>
      <c r="D12" s="47"/>
      <c r="E12" s="47"/>
      <c r="F12" s="18" t="s">
        <v>14</v>
      </c>
      <c r="G12" s="19"/>
      <c r="H12" s="18"/>
      <c r="I12" s="19"/>
      <c r="J12" s="19"/>
      <c r="K12" s="18"/>
      <c r="L12" s="24">
        <v>24200</v>
      </c>
    </row>
    <row r="13" spans="1:12" hidden="1" x14ac:dyDescent="0.35">
      <c r="A13" s="5"/>
      <c r="B13" s="37"/>
      <c r="C13" s="50"/>
      <c r="D13" s="50"/>
      <c r="E13" s="50"/>
      <c r="F13" s="25"/>
      <c r="G13" s="26"/>
      <c r="H13" s="25"/>
      <c r="I13" s="26"/>
      <c r="J13" s="26"/>
      <c r="K13" s="25"/>
      <c r="L13" s="23">
        <f>L12+L11</f>
        <v>66550</v>
      </c>
    </row>
    <row r="14" spans="1:12" ht="29" hidden="1" x14ac:dyDescent="0.35">
      <c r="A14" s="5">
        <v>1</v>
      </c>
      <c r="B14" s="37"/>
      <c r="C14" s="47" t="s">
        <v>15</v>
      </c>
      <c r="D14" s="47"/>
      <c r="E14" s="47"/>
      <c r="F14" s="18" t="s">
        <v>16</v>
      </c>
      <c r="G14" s="19"/>
      <c r="H14" s="18"/>
      <c r="I14" s="19"/>
      <c r="J14" s="19"/>
      <c r="K14" s="18"/>
      <c r="L14" s="24">
        <v>208120</v>
      </c>
    </row>
    <row r="15" spans="1:12" hidden="1" x14ac:dyDescent="0.35">
      <c r="A15" s="5"/>
      <c r="B15" s="37"/>
      <c r="C15" s="48"/>
      <c r="D15" s="48"/>
      <c r="E15" s="48"/>
      <c r="F15" s="27"/>
      <c r="G15" s="28"/>
      <c r="H15" s="27"/>
      <c r="I15" s="28"/>
      <c r="J15" s="28"/>
      <c r="K15" s="27"/>
      <c r="L15" s="29">
        <f>L14</f>
        <v>208120</v>
      </c>
    </row>
    <row r="16" spans="1:12" ht="23.5" x14ac:dyDescent="0.35">
      <c r="A16" s="86" t="s">
        <v>95</v>
      </c>
      <c r="B16" s="87"/>
      <c r="C16" s="88"/>
      <c r="D16" s="88"/>
      <c r="E16" s="88"/>
      <c r="F16" s="89"/>
      <c r="G16" s="90"/>
      <c r="H16" s="89"/>
      <c r="I16" s="90"/>
      <c r="J16" s="90"/>
      <c r="K16" s="89"/>
      <c r="L16" s="91"/>
    </row>
    <row r="17" spans="1:12" ht="29" x14ac:dyDescent="0.35">
      <c r="A17" s="62">
        <v>1</v>
      </c>
      <c r="B17" s="63" t="s">
        <v>60</v>
      </c>
      <c r="C17" s="36" t="s">
        <v>61</v>
      </c>
      <c r="D17" s="36" t="s">
        <v>62</v>
      </c>
      <c r="E17" s="97">
        <v>29</v>
      </c>
      <c r="F17" s="43" t="s">
        <v>63</v>
      </c>
      <c r="G17" s="36"/>
      <c r="H17" s="35" t="s">
        <v>64</v>
      </c>
      <c r="I17" s="36">
        <v>2022</v>
      </c>
      <c r="J17" s="36">
        <v>2027</v>
      </c>
      <c r="K17" s="35"/>
      <c r="L17" s="82">
        <v>170000000</v>
      </c>
    </row>
    <row r="18" spans="1:12" s="41" customFormat="1" ht="84.5" customHeight="1" x14ac:dyDescent="0.35">
      <c r="A18" s="42">
        <v>2</v>
      </c>
      <c r="B18" s="42" t="s">
        <v>33</v>
      </c>
      <c r="C18" s="31" t="s">
        <v>33</v>
      </c>
      <c r="D18" s="31">
        <v>59</v>
      </c>
      <c r="E18" s="97">
        <v>5.5</v>
      </c>
      <c r="F18" s="53" t="s">
        <v>87</v>
      </c>
      <c r="G18" s="31" t="s">
        <v>47</v>
      </c>
      <c r="H18" s="30" t="s">
        <v>45</v>
      </c>
      <c r="I18" s="54">
        <v>2022</v>
      </c>
      <c r="J18" s="31">
        <v>2025</v>
      </c>
      <c r="K18" s="30" t="s">
        <v>46</v>
      </c>
      <c r="L18" s="83">
        <v>15000000</v>
      </c>
    </row>
    <row r="19" spans="1:12" s="41" customFormat="1" ht="30" customHeight="1" x14ac:dyDescent="0.35">
      <c r="A19" s="42">
        <v>3</v>
      </c>
      <c r="B19" s="42" t="s">
        <v>25</v>
      </c>
      <c r="C19" s="31" t="s">
        <v>28</v>
      </c>
      <c r="D19" s="31" t="s">
        <v>49</v>
      </c>
      <c r="E19" s="97">
        <v>1.1060000000000001</v>
      </c>
      <c r="F19" s="53" t="s">
        <v>86</v>
      </c>
      <c r="G19" s="31" t="s">
        <v>36</v>
      </c>
      <c r="H19" s="30" t="s">
        <v>25</v>
      </c>
      <c r="I19" s="31">
        <v>2023</v>
      </c>
      <c r="J19" s="31">
        <v>2025</v>
      </c>
      <c r="K19" s="30" t="s">
        <v>17</v>
      </c>
      <c r="L19" s="83">
        <v>82000000</v>
      </c>
    </row>
    <row r="20" spans="1:12" s="41" customFormat="1" ht="44" customHeight="1" x14ac:dyDescent="0.35">
      <c r="A20" s="42">
        <v>4</v>
      </c>
      <c r="B20" s="42" t="s">
        <v>25</v>
      </c>
      <c r="C20" s="31" t="s">
        <v>29</v>
      </c>
      <c r="D20" s="31" t="s">
        <v>57</v>
      </c>
      <c r="E20" s="97">
        <v>0.308</v>
      </c>
      <c r="F20" s="53" t="s">
        <v>27</v>
      </c>
      <c r="G20" s="31" t="s">
        <v>36</v>
      </c>
      <c r="H20" s="30" t="s">
        <v>25</v>
      </c>
      <c r="I20" s="31">
        <v>2022</v>
      </c>
      <c r="J20" s="31">
        <v>2022</v>
      </c>
      <c r="K20" s="30" t="s">
        <v>17</v>
      </c>
      <c r="L20" s="83">
        <v>5534979</v>
      </c>
    </row>
    <row r="21" spans="1:12" s="41" customFormat="1" ht="29" customHeight="1" x14ac:dyDescent="0.35">
      <c r="A21" s="42">
        <v>5</v>
      </c>
      <c r="B21" s="42" t="s">
        <v>24</v>
      </c>
      <c r="C21" s="55" t="s">
        <v>26</v>
      </c>
      <c r="D21" s="56">
        <v>10</v>
      </c>
      <c r="E21" s="98">
        <v>1.2</v>
      </c>
      <c r="F21" s="64" t="s">
        <v>22</v>
      </c>
      <c r="G21" s="56" t="s">
        <v>47</v>
      </c>
      <c r="H21" s="58" t="s">
        <v>24</v>
      </c>
      <c r="I21" s="59">
        <v>2023</v>
      </c>
      <c r="J21" s="55">
        <v>2025</v>
      </c>
      <c r="K21" s="60" t="s">
        <v>54</v>
      </c>
      <c r="L21" s="83">
        <v>15000000</v>
      </c>
    </row>
    <row r="22" spans="1:12" s="41" customFormat="1" ht="81.5" customHeight="1" x14ac:dyDescent="0.35">
      <c r="A22" s="42">
        <v>6</v>
      </c>
      <c r="B22" s="42" t="s">
        <v>56</v>
      </c>
      <c r="C22" s="56" t="s">
        <v>58</v>
      </c>
      <c r="D22" s="56" t="s">
        <v>93</v>
      </c>
      <c r="E22" s="98">
        <v>15</v>
      </c>
      <c r="F22" s="57" t="s">
        <v>89</v>
      </c>
      <c r="G22" s="56" t="s">
        <v>93</v>
      </c>
      <c r="H22" s="56" t="s">
        <v>93</v>
      </c>
      <c r="I22" s="59">
        <v>2023</v>
      </c>
      <c r="J22" s="55">
        <v>2026</v>
      </c>
      <c r="K22" s="60" t="s">
        <v>59</v>
      </c>
      <c r="L22" s="83">
        <v>17000000</v>
      </c>
    </row>
    <row r="23" spans="1:12" s="41" customFormat="1" ht="90" customHeight="1" x14ac:dyDescent="0.35">
      <c r="A23" s="42">
        <v>7</v>
      </c>
      <c r="B23" s="65" t="s">
        <v>55</v>
      </c>
      <c r="C23" s="66" t="s">
        <v>65</v>
      </c>
      <c r="D23" s="66" t="s">
        <v>66</v>
      </c>
      <c r="E23" s="99">
        <v>17</v>
      </c>
      <c r="F23" s="67" t="s">
        <v>88</v>
      </c>
      <c r="G23" s="66" t="s">
        <v>47</v>
      </c>
      <c r="H23" s="67" t="s">
        <v>67</v>
      </c>
      <c r="I23" s="66">
        <v>2023</v>
      </c>
      <c r="J23" s="66">
        <v>2028</v>
      </c>
      <c r="K23" s="67" t="s">
        <v>91</v>
      </c>
      <c r="L23" s="82">
        <v>30000000</v>
      </c>
    </row>
    <row r="24" spans="1:12" ht="58" x14ac:dyDescent="0.35">
      <c r="A24" s="42">
        <v>8</v>
      </c>
      <c r="B24" s="42" t="s">
        <v>50</v>
      </c>
      <c r="C24" s="51" t="s">
        <v>18</v>
      </c>
      <c r="D24" s="31" t="s">
        <v>70</v>
      </c>
      <c r="E24" s="97">
        <v>5</v>
      </c>
      <c r="F24" s="30" t="s">
        <v>90</v>
      </c>
      <c r="G24" s="31" t="s">
        <v>71</v>
      </c>
      <c r="H24" s="30" t="s">
        <v>72</v>
      </c>
      <c r="I24" s="71">
        <v>2022</v>
      </c>
      <c r="J24" s="31">
        <v>2026</v>
      </c>
      <c r="K24" s="30" t="s">
        <v>69</v>
      </c>
      <c r="L24" s="83">
        <v>15000000</v>
      </c>
    </row>
    <row r="25" spans="1:12" ht="58" x14ac:dyDescent="0.35">
      <c r="A25" s="42">
        <v>9</v>
      </c>
      <c r="B25" s="42" t="s">
        <v>77</v>
      </c>
      <c r="C25" s="51" t="s">
        <v>73</v>
      </c>
      <c r="D25" s="31" t="s">
        <v>76</v>
      </c>
      <c r="E25" s="97">
        <v>0.6</v>
      </c>
      <c r="F25" s="30" t="s">
        <v>92</v>
      </c>
      <c r="G25" s="31" t="s">
        <v>75</v>
      </c>
      <c r="H25" s="30" t="s">
        <v>25</v>
      </c>
      <c r="I25" s="71">
        <v>2022</v>
      </c>
      <c r="J25" s="31">
        <v>2024</v>
      </c>
      <c r="K25" s="30" t="s">
        <v>74</v>
      </c>
      <c r="L25" s="83">
        <v>62000000</v>
      </c>
    </row>
    <row r="26" spans="1:12" ht="30" customHeight="1" x14ac:dyDescent="0.35">
      <c r="A26" s="52">
        <v>10</v>
      </c>
      <c r="B26" s="52" t="s">
        <v>78</v>
      </c>
      <c r="C26" s="51" t="s">
        <v>38</v>
      </c>
      <c r="D26" s="31" t="s">
        <v>39</v>
      </c>
      <c r="E26" s="97">
        <v>1.45</v>
      </c>
      <c r="F26" s="30" t="s">
        <v>42</v>
      </c>
      <c r="G26" s="31" t="s">
        <v>71</v>
      </c>
      <c r="H26" s="30" t="s">
        <v>45</v>
      </c>
      <c r="I26" s="71" t="s">
        <v>93</v>
      </c>
      <c r="J26" s="31">
        <v>2025</v>
      </c>
      <c r="K26" s="30" t="s">
        <v>91</v>
      </c>
      <c r="L26" s="82">
        <v>10437520.5</v>
      </c>
    </row>
    <row r="27" spans="1:12" ht="30" customHeight="1" x14ac:dyDescent="0.35">
      <c r="A27" s="52">
        <v>11</v>
      </c>
      <c r="B27" s="52" t="s">
        <v>78</v>
      </c>
      <c r="C27" s="51" t="s">
        <v>38</v>
      </c>
      <c r="D27" s="31" t="s">
        <v>40</v>
      </c>
      <c r="E27" s="97">
        <v>1.69</v>
      </c>
      <c r="F27" s="30" t="s">
        <v>43</v>
      </c>
      <c r="G27" s="31" t="s">
        <v>71</v>
      </c>
      <c r="H27" s="30" t="s">
        <v>45</v>
      </c>
      <c r="I27" s="71" t="s">
        <v>93</v>
      </c>
      <c r="J27" s="31">
        <v>2028</v>
      </c>
      <c r="K27" s="30" t="s">
        <v>91</v>
      </c>
      <c r="L27" s="82">
        <v>12165110.1</v>
      </c>
    </row>
    <row r="28" spans="1:12" ht="30" customHeight="1" x14ac:dyDescent="0.35">
      <c r="A28" s="61">
        <v>12</v>
      </c>
      <c r="B28" s="61" t="s">
        <v>78</v>
      </c>
      <c r="C28" s="51" t="s">
        <v>38</v>
      </c>
      <c r="D28" s="31" t="s">
        <v>41</v>
      </c>
      <c r="E28" s="97">
        <v>8.65</v>
      </c>
      <c r="F28" s="30" t="s">
        <v>44</v>
      </c>
      <c r="G28" s="31" t="s">
        <v>80</v>
      </c>
      <c r="H28" s="30" t="s">
        <v>45</v>
      </c>
      <c r="I28" s="71" t="s">
        <v>93</v>
      </c>
      <c r="J28" s="31">
        <v>2024</v>
      </c>
      <c r="K28" s="30" t="s">
        <v>91</v>
      </c>
      <c r="L28" s="82">
        <v>62265208.5</v>
      </c>
    </row>
    <row r="29" spans="1:12" ht="30" customHeight="1" x14ac:dyDescent="0.35">
      <c r="A29" s="61">
        <v>13</v>
      </c>
      <c r="B29" s="61" t="s">
        <v>24</v>
      </c>
      <c r="C29" s="55" t="s">
        <v>19</v>
      </c>
      <c r="D29" s="68">
        <v>10</v>
      </c>
      <c r="E29" s="100">
        <v>4</v>
      </c>
      <c r="F29" s="69" t="s">
        <v>20</v>
      </c>
      <c r="G29" s="68" t="s">
        <v>79</v>
      </c>
      <c r="H29" s="69" t="s">
        <v>24</v>
      </c>
      <c r="I29" s="59" t="s">
        <v>93</v>
      </c>
      <c r="J29" s="70">
        <v>2023</v>
      </c>
      <c r="K29" s="60" t="s">
        <v>21</v>
      </c>
      <c r="L29" s="83">
        <v>8000000</v>
      </c>
    </row>
    <row r="30" spans="1:12" ht="31" customHeight="1" x14ac:dyDescent="0.35">
      <c r="A30" s="61">
        <v>14</v>
      </c>
      <c r="B30" s="61" t="s">
        <v>25</v>
      </c>
      <c r="C30" s="31" t="s">
        <v>30</v>
      </c>
      <c r="D30" s="31" t="s">
        <v>32</v>
      </c>
      <c r="E30" s="97">
        <v>1.196</v>
      </c>
      <c r="F30" s="30" t="s">
        <v>31</v>
      </c>
      <c r="G30" s="31" t="s">
        <v>36</v>
      </c>
      <c r="H30" s="30" t="s">
        <v>25</v>
      </c>
      <c r="I30" s="71" t="s">
        <v>93</v>
      </c>
      <c r="J30" s="31">
        <v>2030</v>
      </c>
      <c r="K30" s="30" t="s">
        <v>37</v>
      </c>
      <c r="L30" s="84">
        <v>5000000</v>
      </c>
    </row>
    <row r="31" spans="1:12" ht="22" customHeight="1" thickBot="1" x14ac:dyDescent="0.4">
      <c r="A31" s="72">
        <v>15</v>
      </c>
      <c r="B31" s="72" t="s">
        <v>81</v>
      </c>
      <c r="C31" s="73" t="s">
        <v>82</v>
      </c>
      <c r="D31" s="73">
        <v>55</v>
      </c>
      <c r="E31" s="101">
        <v>0.35</v>
      </c>
      <c r="F31" s="74" t="s">
        <v>84</v>
      </c>
      <c r="G31" s="72" t="s">
        <v>47</v>
      </c>
      <c r="H31" s="74" t="s">
        <v>81</v>
      </c>
      <c r="I31" s="75" t="s">
        <v>93</v>
      </c>
      <c r="J31" s="73">
        <v>2030</v>
      </c>
      <c r="K31" s="74" t="s">
        <v>83</v>
      </c>
      <c r="L31" s="85">
        <v>5000000</v>
      </c>
    </row>
    <row r="32" spans="1:12" ht="15" thickBot="1" x14ac:dyDescent="0.4">
      <c r="A32" s="76"/>
      <c r="B32" s="80" t="s">
        <v>94</v>
      </c>
      <c r="C32" s="78"/>
      <c r="D32" s="78"/>
      <c r="E32" s="102">
        <f>SUBTOTAL(109,Tabulka3[Délka trasy])</f>
        <v>92.05</v>
      </c>
      <c r="F32" s="79"/>
      <c r="G32" s="77"/>
      <c r="H32" s="79"/>
      <c r="I32" s="78"/>
      <c r="J32" s="78"/>
      <c r="K32" s="79"/>
      <c r="L32" s="81">
        <f>SUBTOTAL(109,Tabulka3[Odhadovaný rozpočet v Kč])</f>
        <v>514402818.10000002</v>
      </c>
    </row>
  </sheetData>
  <phoneticPr fontId="7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ITI_souhrn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martin.hiltavsky</dc:creator>
  <cp:lastModifiedBy>martin.hiltavsky</cp:lastModifiedBy>
  <dcterms:created xsi:type="dcterms:W3CDTF">2022-01-17T09:41:07Z</dcterms:created>
  <dcterms:modified xsi:type="dcterms:W3CDTF">2022-03-04T10:39:46Z</dcterms:modified>
</cp:coreProperties>
</file>